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整体汇总表" sheetId="4" r:id="rId1"/>
    <sheet name="项目自评汇总表"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<sst xmlns="http://schemas.openxmlformats.org/spreadsheetml/2006/main" count="80" uniqueCount="54">
  <si>
    <t>2024年度东西湖区整体自评汇总表</t>
  </si>
  <si>
    <t>填表人：邓昭华</t>
  </si>
  <si>
    <t>联系电话：83259003</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</si>
  <si>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</si>
  <si>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</si>
  <si>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</si>
  <si>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</si>
  <si>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</si>
  <si>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</si>
  <si>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</si>
  <si>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</si>
  <si>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</si>
  <si>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</si>
  <si>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</si>
  <si>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</si>
  <si>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</si>
  <si>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</si>
  <si>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</si>
  <si>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</si>
  <si>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</si>
  <si>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</si>
  <si>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</si>
  <si>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</si>
  <si>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072001</t>
  </si>
  <si>
    <t xml:space="preserve">武汉临空港经济技术开发区机电产业建设管理办公室  </t>
  </si>
  <si>
    <t>整体绩效</t>
  </si>
  <si>
    <t>1、执行率偏低及兑现企业数量未达标的主要原因是政策调整。
2、2024年签约额目标值为180亿元，实际完成121.56亿元，考核达标率为67.53%，目标未达成的主要原因是重大项目储备不足，“小而美”项目投资周期长入库进度慢。</t>
  </si>
  <si>
    <t>2024年度武汉临空港经济技术开发区机电产业建设管理办公室部门项目绩效自评情况汇总表</t>
  </si>
  <si>
    <t xml:space="preserve">填表人： 邓昭华 </t>
  </si>
  <si>
    <t>联系电话：</t>
  </si>
  <si>
    <t>项目自评得分</t>
  </si>
  <si>
    <t>成本指标（20分）</t>
  </si>
  <si>
    <t>产出指标（20分）</t>
  </si>
  <si>
    <t>满意度指标
（10分）</t>
  </si>
  <si>
    <t>武汉临空港经济技术开发区机电产业建设管理办公室</t>
  </si>
  <si>
    <t>企业扶持资金</t>
  </si>
  <si>
    <t>招商部</t>
  </si>
  <si>
    <t>本项目年初预算1,964.51万元，实际执行50万元。本项目执行率低、数量指标和质量指标未完成的主要原因是政策调整。</t>
  </si>
  <si>
    <t>对企业的补助</t>
  </si>
  <si>
    <t>经济发展部</t>
  </si>
  <si>
    <t>执行率未达到100%及兑现企业数量未完成的主要原因是政策调整。</t>
  </si>
  <si>
    <t>招商引资费用</t>
  </si>
  <si>
    <t>1.本项目预算金额80万元，执行数52.41万元，执行率65.51%，执行率偏低的主要原因是遵照财政“过紧日子”的要求压减一般性预算支出。
2、2024年签约额目标值为180亿元，实际完成121.56亿元，考核达标率为68%，目标未达成的主要原因是重大项目储备不足，“小而美”项目投资周期长入库进度慢。</t>
  </si>
  <si>
    <t>规划建设项目</t>
  </si>
  <si>
    <t>规划建设部</t>
  </si>
  <si>
    <t xml:space="preserve">  本项目预算金额300万元，执行数102.34万元，预算执行率34.11%，执行率偏低的主要原因是，部分项目实施了，但尚未达到付款条件而未付款。</t>
  </si>
  <si>
    <t>综治信访、文明创建、党建等工作经费</t>
  </si>
  <si>
    <t>综合办公室</t>
  </si>
  <si>
    <t>本项目年初预算20万元，实际执行10.68万元，执行率低的主要原因是，遵照财政“过紧日子”的要求压减一般预算支出。</t>
  </si>
  <si>
    <t>应急资金</t>
  </si>
  <si>
    <t>本项目年初预算138万元，实际执行2.04万元，执行率低的主要原因是突发性事件无法预测。</t>
  </si>
  <si>
    <t>办公室日常管理费用</t>
  </si>
  <si>
    <t>本项目年初预算300万元，实际执行94.65万元，执行率低的主要原因是，首先遵照财政“过紧日子”的要求压减预算支出，其次部分项目按全额编制预算但2024年只支付了进度款。</t>
  </si>
  <si>
    <t>“四上”企业统计人员工资补贴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</si>
</sst>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0">
    <font>
      <sz val="11"/>
      <color theme="1"/>
      <name val="宋体"/>
      <charset val="134"/>
      <scheme val="minor"/>
    </font>
    <font>
      <sz val="12"/>
      <color theme="1"/>
      <name val="宋体"/>
      <charset val="134"/>
    </font>
    <font>
      <sz val="11"/>
      <color theme="1"/>
      <name val="黑体"/>
      <charset val="134"/>
    </font>
    <font>
      <sz val="11"/>
      <name val="宋体"/>
      <charset val="134"/>
      <scheme val="minor"/>
    </font>
    <font>
      <sz val="22"/>
      <color theme="1"/>
      <name val="方正小标宋简体"/>
      <charset val="134"/>
    </font>
    <font>
      <sz val="22"/>
      <color theme="1"/>
      <name val="宋体"/>
      <charset val="134"/>
      <scheme val="minor"/>
    </font>
    <font>
      <sz val="10.5"/>
      <color theme="1"/>
      <name val="宋体"/>
      <charset val="134"/>
    </font>
    <font>
      <sz val="22"/>
      <name val="宋体"/>
      <charset val="134"/>
      <scheme val="minor"/>
    </font>
    <font>
      <sz val="12"/>
      <name val="宋体"/>
      <charset val="134"/>
    </font>
    <font>
      <sz val="11"/>
      <name val="黑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176" fontId="0" fillId="0" borderId="0" xfId="0" applyNumberFormat="1" applyFill="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Fill="1" applyBorder="1" applyAlignment="1">
      <alignment horizontal="center" vertical="center"/>
    </xf>
    <xf numFmtId="177" fontId="0" fillId="0" borderId="2" xfId="0" applyNumberFormat="1" applyFill="1" applyBorder="1" applyAlignment="1">
      <alignment horizontal="center" vertical="center"/>
    </xf>
    <xf numFmtId="177" fontId="6" fillId="0" borderId="2" xfId="0" applyNumberFormat="1" applyFont="1" applyFill="1" applyBorder="1" applyAlignment="1">
      <alignment horizontal="center" vertical="center" wrapText="1"/>
    </xf>
    <xf numFmtId="0" fontId="0" fillId="0" borderId="0" xfId="0" applyFill="1" applyAlignment="1">
      <alignment horizontal="center" vertical="center"/>
    </xf>
    <xf numFmtId="0" fontId="7"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6" fontId="0" fillId="0" borderId="2" xfId="0" applyNumberFormat="1" applyFill="1" applyBorder="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0" fillId="0" borderId="2" xfId="0" applyBorder="1">
      <alignment vertical="center"/>
    </xf>
    <xf numFmtId="177" fontId="0" fillId="0" borderId="2" xfId="0" applyNumberForma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10" fontId="0" fillId="0" borderId="2" xfId="3" applyNumberFormat="1" applyBorder="1" applyAlignment="1">
      <alignment horizontal="center" vertical="center"/>
    </xf>
    <xf numFmtId="0" fontId="0" fillId="0" borderId="2" xfId="0"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
  <sheetViews>
    <sheetView zoomScale="85" zoomScaleNormal="85" workbookViewId="0">
      <selection activeCell="Q5" sqref="Q5"/>
    </sheetView>
  </sheetViews>
  <sheetFormatPr defaultColWidth="9" defaultRowHeight="13.5" outlineLevelRow="4"/>
  <cols>
    <col min="3" max="3" width="34.275" customWidth="1"/>
    <col min="5" max="5" width="33.1833333333333" customWidth="1"/>
    <col min="6" max="6" width="16.275"/>
    <col min="7" max="7" width="14"/>
    <col min="8" max="9" width="12.8166666666667"/>
    <col min="10" max="10" width="9" customWidth="1"/>
    <col min="11" max="11" width="12.8166666666667"/>
    <col min="16" max="16" width="12.8166666666667"/>
    <col min="17" max="17" width="32.3666666666667" style="28" customWidth="1"/>
    <col min="18" max="18" width="12.8166666666667"/>
  </cols>
  <sheetData>
    <row r="1" ht="39.75" customHeight="1" spans="1:17">
      <c r="A1" s="29" t="s">
        <v>0</v>
      </c>
      <c r="B1" s="29"/>
      <c r="C1" s="29"/>
      <c r="D1" s="29"/>
      <c r="E1" s="29"/>
      <c r="F1" s="29"/>
      <c r="G1" s="29"/>
      <c r="H1" s="29"/>
      <c r="I1" s="29"/>
      <c r="J1" s="29"/>
      <c r="K1" s="29"/>
      <c r="L1" s="29"/>
      <c r="M1" s="29"/>
      <c r="N1" s="29"/>
      <c r="O1" s="29"/>
      <c r="P1" s="29"/>
      <c r="Q1" s="29"/>
    </row>
    <row r="2" spans="1:17">
      <c r="A2" t="s">
        <v>1</v>
      </c>
      <c r="F2" t="s">
        <v>2</v>
      </c>
      <c r="Q2" s="28" t="s">
        <v>3</v>
      </c>
    </row>
    <row r="3" spans="1:17">
      <c r="A3" s="30" t="s">
        <v>4</v>
      </c>
      <c r="B3" s="30" t="s">
        <v>5</v>
      </c>
      <c r="C3" s="30" t="s">
        <v>6</v>
      </c>
      <c r="D3" s="30" t="s">
        <v>7</v>
      </c>
      <c r="E3" s="30" t="s">
        <v>8</v>
      </c>
      <c r="F3" s="31" t="s">
        <v>9</v>
      </c>
      <c r="G3" s="32"/>
      <c r="H3" s="33"/>
      <c r="I3" s="40" t="s">
        <v>10</v>
      </c>
      <c r="J3" s="30" t="s">
        <v>11</v>
      </c>
      <c r="K3" s="31" t="s">
        <v>12</v>
      </c>
      <c r="L3" s="32"/>
      <c r="M3" s="32"/>
      <c r="N3" s="32"/>
      <c r="O3" s="32"/>
      <c r="P3" s="33"/>
      <c r="Q3" s="40" t="s">
        <v>13</v>
      </c>
    </row>
    <row r="4" ht="40.5" spans="1:17">
      <c r="A4" s="34"/>
      <c r="B4" s="34"/>
      <c r="C4" s="34"/>
      <c r="D4" s="34"/>
      <c r="E4" s="34"/>
      <c r="F4" s="35" t="s">
        <v>14</v>
      </c>
      <c r="G4" s="36" t="s">
        <v>15</v>
      </c>
      <c r="H4" s="37" t="s">
        <v>16</v>
      </c>
      <c r="I4" s="41"/>
      <c r="J4" s="34"/>
      <c r="K4" s="35" t="s">
        <v>17</v>
      </c>
      <c r="L4" s="35" t="s">
        <v>18</v>
      </c>
      <c r="M4" s="35" t="s">
        <v>19</v>
      </c>
      <c r="N4" s="35" t="s">
        <v>20</v>
      </c>
      <c r="O4" s="35" t="s">
        <v>21</v>
      </c>
      <c r="P4" s="37" t="s">
        <v>22</v>
      </c>
      <c r="Q4" s="41"/>
    </row>
    <row r="5" ht="322" customHeight="1" spans="1:17">
      <c r="A5" s="38">
        <v>1</v>
      </c>
      <c r="B5" s="43" t="s">
        <v>23</v>
      </c>
      <c r="C5" s="36" t="s">
        <v>24</v>
      </c>
      <c r="D5" s="38" t="s">
        <v>25</v>
      </c>
      <c r="E5" s="36" t="s">
        <v>24</v>
      </c>
      <c r="F5" s="39">
        <f>(67263451.29-950000)/10000</f>
        <v>6631.345129</v>
      </c>
      <c r="G5" s="39">
        <f>H5-F5</f>
        <v>-105.941785</v>
      </c>
      <c r="H5" s="39">
        <f>65254033.44/10000</f>
        <v>6525.403344</v>
      </c>
      <c r="I5" s="39">
        <f>38295507.67/10000</f>
        <v>3829.550767</v>
      </c>
      <c r="J5" s="42">
        <f>I5/H5</f>
        <v>0.586868054757291</v>
      </c>
      <c r="K5" s="39">
        <f>J5*20</f>
        <v>11.7373610951458</v>
      </c>
      <c r="L5" s="37">
        <v>20</v>
      </c>
      <c r="M5" s="37">
        <v>18.69</v>
      </c>
      <c r="N5" s="37">
        <v>30</v>
      </c>
      <c r="O5" s="37">
        <v>10</v>
      </c>
      <c r="P5" s="39">
        <f>SUM(K5:O5)</f>
        <v>90.4273610951458</v>
      </c>
      <c r="Q5" s="36" t="s">
        <v>26</v>
      </c>
    </row>
  </sheetData>
  <mergeCells count="11">
    <mergeCell ref="A1:Q1"/>
    <mergeCell ref="F3:H3"/>
    <mergeCell ref="K3:P3"/>
    <mergeCell ref="A3:A4"/>
    <mergeCell ref="B3:B4"/>
    <mergeCell ref="C3:C4"/>
    <mergeCell ref="D3:D4"/>
    <mergeCell ref="E3:E4"/>
    <mergeCell ref="I3:I4"/>
    <mergeCell ref="J3:J4"/>
    <mergeCell ref="Q3:Q4"/>
  </mergeCells>
  <pageMargins left="0.7" right="0.7" top="0.75" bottom="0.75" header="0.3" footer="0.3"/>
  <pageSetup paperSize="9" scale="5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topLeftCell="C1" workbookViewId="0">
      <selection activeCell="O7" sqref="O7"/>
    </sheetView>
  </sheetViews>
  <sheetFormatPr defaultColWidth="9" defaultRowHeight="13.5"/>
  <cols>
    <col min="1" max="1" width="3.75833333333333" style="3" customWidth="1"/>
    <col min="2" max="2" width="45.125" style="3" customWidth="1"/>
    <col min="3" max="3" width="36.275" style="3" customWidth="1"/>
    <col min="4" max="4" width="22.6333333333333" style="3" customWidth="1"/>
    <col min="5" max="5" width="10.725" style="3" customWidth="1"/>
    <col min="6" max="6" width="11" style="3" customWidth="1"/>
    <col min="7" max="7" width="11.725" style="3" customWidth="1"/>
    <col min="8" max="8" width="10.6333333333333" style="3" customWidth="1"/>
    <col min="9" max="9" width="12.8166666666667" style="3"/>
    <col min="10" max="12" width="9" style="3"/>
    <col min="13" max="13" width="11.2583333333333" style="3" customWidth="1"/>
    <col min="14" max="14" width="6.125" style="4" customWidth="1"/>
    <col min="15" max="15" width="52.3916666666667" style="5" customWidth="1"/>
    <col min="16" max="16" width="52.3916666666667" style="3" customWidth="1"/>
    <col min="17" max="16384" width="9" style="3"/>
  </cols>
  <sheetData>
    <row r="1" ht="57" customHeight="1" spans="1:15">
      <c r="A1" s="6" t="s">
        <v>27</v>
      </c>
      <c r="B1" s="6"/>
      <c r="C1" s="7"/>
      <c r="D1" s="7"/>
      <c r="E1" s="7"/>
      <c r="F1" s="7"/>
      <c r="G1" s="7"/>
      <c r="H1" s="7"/>
      <c r="I1" s="7"/>
      <c r="J1" s="7"/>
      <c r="K1" s="7"/>
      <c r="L1" s="7"/>
      <c r="M1" s="7"/>
      <c r="N1" s="16"/>
      <c r="O1" s="17"/>
    </row>
    <row r="2" s="1" customFormat="1" ht="24.95" customHeight="1" spans="1:15">
      <c r="A2" s="8" t="s">
        <v>28</v>
      </c>
      <c r="B2" s="8"/>
      <c r="C2" s="8"/>
      <c r="D2" s="8"/>
      <c r="E2" s="8" t="s">
        <v>29</v>
      </c>
      <c r="F2" s="8"/>
      <c r="G2" s="8">
        <v>83259003</v>
      </c>
      <c r="H2" s="8"/>
      <c r="I2" s="8"/>
      <c r="J2" s="8"/>
      <c r="K2" s="8"/>
      <c r="L2" s="8"/>
      <c r="M2" s="8"/>
      <c r="N2" s="18"/>
      <c r="O2" s="19" t="s">
        <v>3</v>
      </c>
    </row>
    <row r="3" s="2" customFormat="1" ht="18.95" customHeight="1" spans="1:15">
      <c r="A3" s="9" t="s">
        <v>4</v>
      </c>
      <c r="B3" s="9" t="s">
        <v>6</v>
      </c>
      <c r="C3" s="9" t="s">
        <v>7</v>
      </c>
      <c r="D3" s="9" t="s">
        <v>8</v>
      </c>
      <c r="E3" s="10" t="s">
        <v>9</v>
      </c>
      <c r="F3" s="10"/>
      <c r="G3" s="10"/>
      <c r="H3" s="9" t="s">
        <v>10</v>
      </c>
      <c r="I3" s="20" t="s">
        <v>30</v>
      </c>
      <c r="J3" s="21"/>
      <c r="K3" s="21"/>
      <c r="L3" s="21"/>
      <c r="M3" s="21"/>
      <c r="N3" s="22"/>
      <c r="O3" s="23" t="s">
        <v>13</v>
      </c>
    </row>
    <row r="4" s="2" customFormat="1" ht="30" customHeight="1" spans="1:15">
      <c r="A4" s="11"/>
      <c r="B4" s="11"/>
      <c r="C4" s="11"/>
      <c r="D4" s="11"/>
      <c r="E4" s="11" t="s">
        <v>14</v>
      </c>
      <c r="F4" s="11" t="s">
        <v>15</v>
      </c>
      <c r="G4" s="11" t="s">
        <v>16</v>
      </c>
      <c r="H4" s="11"/>
      <c r="I4" s="10" t="s">
        <v>17</v>
      </c>
      <c r="J4" s="10" t="s">
        <v>31</v>
      </c>
      <c r="K4" s="10" t="s">
        <v>32</v>
      </c>
      <c r="L4" s="10" t="s">
        <v>20</v>
      </c>
      <c r="M4" s="10" t="s">
        <v>33</v>
      </c>
      <c r="N4" s="24" t="s">
        <v>22</v>
      </c>
      <c r="O4" s="25"/>
    </row>
    <row r="5" ht="48" customHeight="1" spans="1:15">
      <c r="A5" s="12">
        <v>1</v>
      </c>
      <c r="B5" s="12" t="s">
        <v>34</v>
      </c>
      <c r="C5" s="12" t="s">
        <v>35</v>
      </c>
      <c r="D5" s="12" t="s">
        <v>36</v>
      </c>
      <c r="E5" s="13">
        <v>1964.51</v>
      </c>
      <c r="F5" s="13"/>
      <c r="G5" s="14">
        <v>1964.51</v>
      </c>
      <c r="H5" s="14">
        <v>50</v>
      </c>
      <c r="I5" s="13">
        <f t="shared" ref="I5:I12" si="0">H5/G5*20</f>
        <v>0.509032786801798</v>
      </c>
      <c r="J5" s="12">
        <v>20</v>
      </c>
      <c r="K5" s="12">
        <v>8.15</v>
      </c>
      <c r="L5" s="12">
        <v>30</v>
      </c>
      <c r="M5" s="12">
        <v>10</v>
      </c>
      <c r="N5" s="26">
        <f t="shared" ref="N5:N21" si="1">SUM(I5:M5)</f>
        <v>68.6590327868018</v>
      </c>
      <c r="O5" s="27" t="s">
        <v>37</v>
      </c>
    </row>
    <row r="6" s="3" customFormat="1" ht="27" spans="1:15">
      <c r="A6" s="12">
        <v>2</v>
      </c>
      <c r="B6" s="12" t="s">
        <v>34</v>
      </c>
      <c r="C6" s="12" t="s">
        <v>38</v>
      </c>
      <c r="D6" s="12" t="s">
        <v>39</v>
      </c>
      <c r="E6" s="13">
        <v>3200.46</v>
      </c>
      <c r="F6" s="13"/>
      <c r="G6" s="14">
        <v>3200.46</v>
      </c>
      <c r="H6" s="13">
        <v>3000</v>
      </c>
      <c r="I6" s="13">
        <f t="shared" si="0"/>
        <v>18.7473050748955</v>
      </c>
      <c r="J6" s="12">
        <v>20</v>
      </c>
      <c r="K6" s="12">
        <v>17.33</v>
      </c>
      <c r="L6" s="12">
        <v>30</v>
      </c>
      <c r="M6" s="12">
        <v>10</v>
      </c>
      <c r="N6" s="26">
        <f t="shared" si="1"/>
        <v>96.0773050748955</v>
      </c>
      <c r="O6" s="27" t="s">
        <v>40</v>
      </c>
    </row>
    <row r="7" ht="120" customHeight="1" spans="1:15">
      <c r="A7" s="12">
        <v>3</v>
      </c>
      <c r="B7" s="12" t="s">
        <v>34</v>
      </c>
      <c r="C7" s="12" t="s">
        <v>41</v>
      </c>
      <c r="D7" s="12" t="s">
        <v>36</v>
      </c>
      <c r="E7" s="13">
        <v>80</v>
      </c>
      <c r="F7" s="13"/>
      <c r="G7" s="13">
        <v>80</v>
      </c>
      <c r="H7" s="13">
        <v>52.40976</v>
      </c>
      <c r="I7" s="13">
        <f t="shared" si="0"/>
        <v>13.10244</v>
      </c>
      <c r="J7" s="12">
        <v>20</v>
      </c>
      <c r="K7" s="12">
        <v>18.38</v>
      </c>
      <c r="L7" s="12">
        <v>30</v>
      </c>
      <c r="M7" s="12">
        <v>10</v>
      </c>
      <c r="N7" s="26">
        <f t="shared" si="1"/>
        <v>91.48244</v>
      </c>
      <c r="O7" s="27" t="s">
        <v>42</v>
      </c>
    </row>
    <row r="8" ht="52" customHeight="1" spans="1:15">
      <c r="A8" s="12">
        <v>4</v>
      </c>
      <c r="B8" s="12" t="s">
        <v>34</v>
      </c>
      <c r="C8" s="12" t="s">
        <v>43</v>
      </c>
      <c r="D8" s="12" t="s">
        <v>44</v>
      </c>
      <c r="E8" s="13">
        <v>300</v>
      </c>
      <c r="F8" s="13"/>
      <c r="G8" s="14">
        <v>300</v>
      </c>
      <c r="H8" s="13">
        <v>102.343207</v>
      </c>
      <c r="I8" s="13">
        <f t="shared" si="0"/>
        <v>6.82288046666667</v>
      </c>
      <c r="J8" s="12">
        <v>20</v>
      </c>
      <c r="K8" s="12">
        <v>20</v>
      </c>
      <c r="L8" s="12">
        <v>30</v>
      </c>
      <c r="M8" s="12">
        <v>10</v>
      </c>
      <c r="N8" s="26">
        <f t="shared" si="1"/>
        <v>86.8228804666667</v>
      </c>
      <c r="O8" s="27" t="s">
        <v>45</v>
      </c>
    </row>
    <row r="9" ht="46" customHeight="1" spans="1:15">
      <c r="A9" s="12">
        <v>5</v>
      </c>
      <c r="B9" s="12" t="s">
        <v>34</v>
      </c>
      <c r="C9" s="12" t="s">
        <v>46</v>
      </c>
      <c r="D9" s="12" t="s">
        <v>47</v>
      </c>
      <c r="E9" s="13">
        <v>25</v>
      </c>
      <c r="F9" s="13"/>
      <c r="G9" s="13">
        <v>25</v>
      </c>
      <c r="H9" s="13">
        <v>10.6835</v>
      </c>
      <c r="I9" s="13">
        <f t="shared" si="0"/>
        <v>8.5468</v>
      </c>
      <c r="J9" s="12">
        <v>20</v>
      </c>
      <c r="K9" s="12">
        <v>20</v>
      </c>
      <c r="L9" s="12">
        <v>30</v>
      </c>
      <c r="M9" s="12">
        <v>10</v>
      </c>
      <c r="N9" s="26">
        <f t="shared" si="1"/>
        <v>88.5468</v>
      </c>
      <c r="O9" s="27" t="s">
        <v>48</v>
      </c>
    </row>
    <row r="10" ht="47" customHeight="1" spans="1:15">
      <c r="A10" s="12">
        <v>6</v>
      </c>
      <c r="B10" s="12" t="s">
        <v>34</v>
      </c>
      <c r="C10" s="12" t="s">
        <v>49</v>
      </c>
      <c r="D10" s="12" t="s">
        <v>47</v>
      </c>
      <c r="E10" s="13">
        <v>138</v>
      </c>
      <c r="F10" s="13"/>
      <c r="G10" s="13">
        <v>138</v>
      </c>
      <c r="H10" s="13">
        <v>2.036</v>
      </c>
      <c r="I10" s="13">
        <f t="shared" si="0"/>
        <v>0.295072463768116</v>
      </c>
      <c r="J10" s="12">
        <v>20</v>
      </c>
      <c r="K10" s="12">
        <v>20</v>
      </c>
      <c r="L10" s="12">
        <v>30</v>
      </c>
      <c r="M10" s="12">
        <v>10</v>
      </c>
      <c r="N10" s="26">
        <f t="shared" si="1"/>
        <v>80.2950724637681</v>
      </c>
      <c r="O10" s="27" t="s">
        <v>50</v>
      </c>
    </row>
    <row r="11" ht="47" customHeight="1" spans="1:15">
      <c r="A11" s="12">
        <v>7</v>
      </c>
      <c r="B11" s="12" t="s">
        <v>34</v>
      </c>
      <c r="C11" s="12" t="s">
        <v>51</v>
      </c>
      <c r="D11" s="12" t="s">
        <v>47</v>
      </c>
      <c r="E11" s="12">
        <v>300</v>
      </c>
      <c r="F11" s="12"/>
      <c r="G11" s="12">
        <v>300</v>
      </c>
      <c r="H11" s="14">
        <f>946484/10000</f>
        <v>94.6484</v>
      </c>
      <c r="I11" s="13">
        <f t="shared" si="0"/>
        <v>6.30989333333333</v>
      </c>
      <c r="J11" s="12">
        <v>20</v>
      </c>
      <c r="K11" s="12">
        <v>20</v>
      </c>
      <c r="L11" s="12">
        <v>30</v>
      </c>
      <c r="M11" s="12">
        <v>10</v>
      </c>
      <c r="N11" s="26">
        <f t="shared" si="1"/>
        <v>86.3098933333333</v>
      </c>
      <c r="O11" s="27" t="s">
        <v>52</v>
      </c>
    </row>
    <row r="12" spans="1:15">
      <c r="A12" s="12">
        <v>8</v>
      </c>
      <c r="B12" s="12" t="s">
        <v>34</v>
      </c>
      <c r="C12" s="12" t="s">
        <v>53</v>
      </c>
      <c r="D12" s="12" t="s">
        <v>39</v>
      </c>
      <c r="E12" s="12">
        <v>7.98</v>
      </c>
      <c r="F12" s="12"/>
      <c r="G12" s="12">
        <v>7.98</v>
      </c>
      <c r="H12" s="12">
        <v>7.98</v>
      </c>
      <c r="I12" s="13">
        <f t="shared" si="0"/>
        <v>20</v>
      </c>
      <c r="J12" s="12">
        <v>20</v>
      </c>
      <c r="K12" s="12">
        <v>20</v>
      </c>
      <c r="L12" s="12">
        <v>30</v>
      </c>
      <c r="M12" s="12">
        <v>10</v>
      </c>
      <c r="N12" s="26">
        <f t="shared" si="1"/>
        <v>100</v>
      </c>
      <c r="O12" s="27"/>
    </row>
    <row r="13" spans="1:1">
      <c r="A13" s="15"/>
    </row>
  </sheetData>
  <mergeCells count="11">
    <mergeCell ref="A1:O1"/>
    <mergeCell ref="A2:B2"/>
    <mergeCell ref="E2:F2"/>
    <mergeCell ref="E3:G3"/>
    <mergeCell ref="I3:N3"/>
    <mergeCell ref="A3:A4"/>
    <mergeCell ref="B3:B4"/>
    <mergeCell ref="C3:C4"/>
    <mergeCell ref="D3:D4"/>
    <mergeCell ref="H3:H4"/>
    <mergeCell ref="O3:O4"/>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部门整体汇总表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妍儿</cp:lastModifiedBy>
  <dcterms:created xsi:type="dcterms:W3CDTF">2022-01-13T09:26:00Z</dcterms:created>
  <dcterms:modified xsi:type="dcterms:W3CDTF">2025-04-25T02:12:57Z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75C1BBC14FB744C3997575F58FB50B2F</vt:lpwstr>
  </property>
  <property fmtid="{D5CDD505-2E9C-101B-9397-08002B2CF9AE}" pid="3" name="KSOProductBuildVer">
    <vt:lpwstr>2052-12.1.0.20305</vt:lpwstr>
  </property>
</Properties>
</file>